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activeTab="1"/>
  </bookViews>
  <sheets>
    <sheet name="Balance Sheet" sheetId="1" r:id="rId1"/>
    <sheet name="Entries + Working" sheetId="3" r:id="rId2"/>
  </sheets>
  <calcPr calcId="145621"/>
</workbook>
</file>

<file path=xl/calcChain.xml><?xml version="1.0" encoding="utf-8"?>
<calcChain xmlns="http://schemas.openxmlformats.org/spreadsheetml/2006/main">
  <c r="K25" i="3" l="1"/>
  <c r="K20" i="3"/>
  <c r="K10" i="3"/>
  <c r="K11" i="3" s="1"/>
  <c r="K13" i="3" s="1"/>
  <c r="K21" i="3" s="1"/>
  <c r="E40" i="3"/>
  <c r="D40" i="3"/>
  <c r="K22" i="3" l="1"/>
  <c r="K26" i="3" s="1"/>
  <c r="G23" i="1"/>
  <c r="G30" i="1"/>
  <c r="D22" i="1"/>
  <c r="E22" i="1"/>
  <c r="D23" i="1"/>
  <c r="D32" i="1" s="1"/>
  <c r="C32" i="1"/>
  <c r="E31" i="1"/>
  <c r="G31" i="1" s="1"/>
  <c r="G28" i="1"/>
  <c r="F25" i="1"/>
  <c r="F24" i="1"/>
  <c r="F21" i="1"/>
  <c r="G20" i="1"/>
  <c r="F19" i="1"/>
  <c r="F18" i="1"/>
  <c r="F17" i="1"/>
  <c r="E17" i="1"/>
  <c r="E29" i="1"/>
  <c r="E32" i="1" s="1"/>
  <c r="G16" i="1"/>
  <c r="F15" i="1"/>
  <c r="G14" i="1"/>
  <c r="G13" i="1"/>
  <c r="F12" i="1"/>
  <c r="F11" i="1"/>
  <c r="F10" i="1"/>
  <c r="F9" i="1"/>
  <c r="F8" i="1"/>
  <c r="F7" i="1"/>
  <c r="F6" i="1"/>
  <c r="F5" i="1"/>
  <c r="G4" i="1"/>
  <c r="G3" i="1"/>
  <c r="F32" i="1" l="1"/>
  <c r="G29" i="1"/>
  <c r="G22" i="1"/>
  <c r="E33" i="1"/>
  <c r="B32" i="1"/>
  <c r="B33" i="1" s="1"/>
  <c r="G32" i="1" l="1"/>
  <c r="G33" i="1" s="1"/>
</calcChain>
</file>

<file path=xl/sharedStrings.xml><?xml version="1.0" encoding="utf-8"?>
<sst xmlns="http://schemas.openxmlformats.org/spreadsheetml/2006/main" count="102" uniqueCount="90">
  <si>
    <t>Particulars</t>
  </si>
  <si>
    <t>Debit (Rs.)</t>
  </si>
  <si>
    <t>Credit (Rs.)</t>
  </si>
  <si>
    <t xml:space="preserve"> 8% Preference Shares (Rs. 100 each)</t>
  </si>
  <si>
    <t>Ordinary Shares (Rs. 10 each)</t>
  </si>
  <si>
    <t>Land at cost</t>
  </si>
  <si>
    <t>Factory building (Cost Rs. 11,500,000)</t>
  </si>
  <si>
    <t>Plant &amp; Machinery (Cost Rs. 55,000,000)</t>
  </si>
  <si>
    <t>Office Furniture &amp; Fittings (Cost Rs. 875,000)</t>
  </si>
  <si>
    <t>Capital work-in-Progress</t>
  </si>
  <si>
    <t>Surplus on Revaluation of Fixed Assets</t>
  </si>
  <si>
    <t>Term Finance Redemption Reserve</t>
  </si>
  <si>
    <t>Sundry Debtors</t>
  </si>
  <si>
    <t>Long Term Loans</t>
  </si>
  <si>
    <t>Deferred Costs</t>
  </si>
  <si>
    <t>Unquoted investments at cost</t>
  </si>
  <si>
    <t>General reserve</t>
  </si>
  <si>
    <t>Sundry creditors</t>
  </si>
  <si>
    <t>Cash in Hand</t>
  </si>
  <si>
    <t>Other Assets</t>
  </si>
  <si>
    <t>Preference shares dividends for half year to December 31,2010</t>
  </si>
  <si>
    <t xml:space="preserve">12% Term Finance Certificate </t>
  </si>
  <si>
    <t>Total</t>
  </si>
  <si>
    <t>Current Maturity of Long Term Loans</t>
  </si>
  <si>
    <t>Corrections</t>
  </si>
  <si>
    <t>Revised Balance Sheet</t>
  </si>
  <si>
    <t>Assets (Rs.)</t>
  </si>
  <si>
    <t>Liabilities (Rs.)</t>
  </si>
  <si>
    <t>*Bank O/D</t>
  </si>
  <si>
    <r>
      <t xml:space="preserve">Quoted investments at cost  </t>
    </r>
    <r>
      <rPr>
        <sz val="10"/>
        <color rgb="FF000000"/>
        <rFont val="Times New Roman"/>
        <family val="1"/>
      </rPr>
      <t>-</t>
    </r>
    <r>
      <rPr>
        <sz val="11"/>
        <color rgb="FF000000"/>
        <rFont val="Times New Roman"/>
        <family val="1"/>
      </rPr>
      <t xml:space="preserve"> market value at 30/06/2011, Rs. 625,000</t>
    </r>
  </si>
  <si>
    <t>Raw Materials - June30, 2011</t>
  </si>
  <si>
    <t>Finished goods - June30, 2011</t>
  </si>
  <si>
    <t>Work in process - June30, 2011</t>
  </si>
  <si>
    <t>Profit and loss account on June30, 2011</t>
  </si>
  <si>
    <t>Balance Sheet with Errors</t>
  </si>
  <si>
    <t>Investment in Govt. Securities</t>
  </si>
  <si>
    <t xml:space="preserve">Interim dividend on Ordinary Shares </t>
  </si>
  <si>
    <t>Provision for Tax</t>
  </si>
  <si>
    <t>i</t>
  </si>
  <si>
    <t>Preferred Dividend Account</t>
  </si>
  <si>
    <t>Ordinary Dividend Account</t>
  </si>
  <si>
    <t>Bank (O/D) Account</t>
  </si>
  <si>
    <t>ii</t>
  </si>
  <si>
    <t>Work-in-Process Account</t>
  </si>
  <si>
    <t>Profit &amp; Loss Account</t>
  </si>
  <si>
    <t>iii</t>
  </si>
  <si>
    <t xml:space="preserve">General reserve Account </t>
  </si>
  <si>
    <t>Revaluation Surplus Account</t>
  </si>
  <si>
    <t>iv</t>
  </si>
  <si>
    <t>S. Creditors Account</t>
  </si>
  <si>
    <t>v</t>
  </si>
  <si>
    <t>Deferred Cost Account</t>
  </si>
  <si>
    <t>vi</t>
  </si>
  <si>
    <t>Bank Account</t>
  </si>
  <si>
    <t>Plant Account</t>
  </si>
  <si>
    <t>vii</t>
  </si>
  <si>
    <t>entry not needed</t>
  </si>
  <si>
    <t>viii</t>
  </si>
  <si>
    <t>ix</t>
  </si>
  <si>
    <t>Advance to Directors Account</t>
  </si>
  <si>
    <t>x</t>
  </si>
  <si>
    <t>Retained Earning Account</t>
  </si>
  <si>
    <t>xi</t>
  </si>
  <si>
    <t>Profit &amp; Loss Appr. Account</t>
  </si>
  <si>
    <t>xii</t>
  </si>
  <si>
    <t>Provision for Taxation Account</t>
  </si>
  <si>
    <t>No.</t>
  </si>
  <si>
    <t>Desscription</t>
  </si>
  <si>
    <t>Dr.</t>
  </si>
  <si>
    <t>Cr.</t>
  </si>
  <si>
    <t>Balance before changes</t>
  </si>
  <si>
    <t>Rs.</t>
  </si>
  <si>
    <t>Less: Deferred Cost</t>
  </si>
  <si>
    <t xml:space="preserve">            Loss on Plant </t>
  </si>
  <si>
    <t xml:space="preserve">            Adv. To Director</t>
  </si>
  <si>
    <t>Add: W.I.P</t>
  </si>
  <si>
    <t>Correct Profit</t>
  </si>
  <si>
    <t>Balance as given</t>
  </si>
  <si>
    <t>correct opening balance</t>
  </si>
  <si>
    <t>Add this yr. net profit - true</t>
  </si>
  <si>
    <t>Less: Tax Provision</t>
  </si>
  <si>
    <t>Proposed Dividend</t>
  </si>
  <si>
    <t>Ordinary Dividend</t>
  </si>
  <si>
    <t>Bal. transferred to B/S</t>
  </si>
  <si>
    <t>Less wrong profit included</t>
  </si>
  <si>
    <t>Profit available for approp:</t>
  </si>
  <si>
    <t>Working Notes</t>
  </si>
  <si>
    <t>1 - Profit &amp; Loss Account</t>
  </si>
  <si>
    <t>2 - Profit &amp; Loss Appropriation  Account</t>
  </si>
  <si>
    <t>Journal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</si>
</sst>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indexed="8"/>
      <name val="Times New Roman"/>
      <family val="1"/>
      <charset val="204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2" borderId="8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right" vertical="center"/>
    </xf>
    <xf numFmtId="3" fontId="2" fillId="2" borderId="11" xfId="0" applyNumberFormat="1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3" fontId="2" fillId="2" borderId="12" xfId="0" applyNumberFormat="1" applyFont="1" applyFill="1" applyBorder="1" applyAlignment="1">
      <alignment horizontal="right" vertical="center"/>
    </xf>
    <xf numFmtId="3" fontId="2" fillId="2" borderId="8" xfId="0" applyNumberFormat="1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right" vertical="center"/>
    </xf>
    <xf numFmtId="3" fontId="2" fillId="2" borderId="5" xfId="0" applyNumberFormat="1" applyFont="1" applyFill="1" applyBorder="1" applyAlignment="1">
      <alignment horizontal="right" vertical="center"/>
    </xf>
    <xf numFmtId="164" fontId="2" fillId="2" borderId="8" xfId="1" applyNumberFormat="1" applyFont="1" applyFill="1" applyBorder="1" applyAlignment="1">
      <alignment horizontal="right" vertical="center"/>
    </xf>
    <xf numFmtId="3" fontId="0" fillId="0" borderId="0" xfId="0" applyNumberFormat="1"/>
    <xf numFmtId="1" fontId="0" fillId="0" borderId="0" xfId="0" applyNumberFormat="1"/>
    <xf numFmtId="3" fontId="2" fillId="0" borderId="12" xfId="0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1" applyNumberFormat="1" applyFont="1"/>
    <xf numFmtId="164" fontId="0" fillId="0" borderId="15" xfId="1" applyNumberFormat="1" applyFont="1" applyBorder="1"/>
    <xf numFmtId="164" fontId="0" fillId="0" borderId="13" xfId="1" applyNumberFormat="1" applyFont="1" applyBorder="1"/>
    <xf numFmtId="164" fontId="0" fillId="0" borderId="0" xfId="1" applyNumberFormat="1" applyFont="1" applyBorder="1"/>
    <xf numFmtId="3" fontId="0" fillId="0" borderId="15" xfId="0" applyNumberFormat="1" applyBorder="1"/>
    <xf numFmtId="164" fontId="0" fillId="0" borderId="0" xfId="0" applyNumberFormat="1"/>
    <xf numFmtId="164" fontId="0" fillId="0" borderId="15" xfId="0" applyNumberFormat="1" applyBorder="1"/>
    <xf numFmtId="164" fontId="0" fillId="0" borderId="0" xfId="1" applyNumberFormat="1" applyFont="1" applyBorder="1" applyAlignment="1">
      <alignment horizontal="right"/>
    </xf>
    <xf numFmtId="164" fontId="0" fillId="0" borderId="15" xfId="1" applyNumberFormat="1" applyFon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13" xfId="0" applyNumberFormat="1" applyBorder="1"/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19" xfId="1" applyNumberFormat="1" applyFont="1" applyBorder="1"/>
    <xf numFmtId="0" fontId="0" fillId="0" borderId="20" xfId="0" applyBorder="1" applyAlignment="1">
      <alignment horizontal="center"/>
    </xf>
    <xf numFmtId="164" fontId="0" fillId="0" borderId="20" xfId="1" applyNumberFormat="1" applyFont="1" applyBorder="1"/>
    <xf numFmtId="0" fontId="0" fillId="0" borderId="20" xfId="0" applyBorder="1" applyAlignment="1">
      <alignment horizontal="right"/>
    </xf>
    <xf numFmtId="0" fontId="0" fillId="0" borderId="20" xfId="0" applyBorder="1" applyAlignment="1">
      <alignment horizontal="left"/>
    </xf>
    <xf numFmtId="164" fontId="0" fillId="0" borderId="20" xfId="1" applyNumberFormat="1" applyFont="1" applyBorder="1" applyAlignment="1"/>
    <xf numFmtId="0" fontId="0" fillId="0" borderId="21" xfId="0" applyBorder="1" applyAlignment="1">
      <alignment horizontal="center"/>
    </xf>
    <xf numFmtId="164" fontId="0" fillId="0" borderId="22" xfId="1" applyNumberFormat="1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20" xfId="0" applyFont="1" applyBorder="1" applyAlignment="1">
      <alignment horizontal="right"/>
    </xf>
    <xf numFmtId="0" fontId="0" fillId="0" borderId="2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0" fillId="0" borderId="0" xfId="1" applyNumberFormat="1" applyFont="1" applyBorder="1" applyAlignment="1"/>
    <xf numFmtId="0" fontId="8" fillId="3" borderId="13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Normal="100" workbookViewId="0">
      <selection activeCell="A14" sqref="A14"/>
    </sheetView>
  </sheetViews>
  <sheetFormatPr defaultRowHeight="15" x14ac:dyDescent="0.25"/>
  <cols>
    <col min="1" max="1" width="60.42578125" customWidth="1"/>
    <col min="2" max="2" width="13.28515625" customWidth="1"/>
    <col min="3" max="3" width="13.85546875" bestFit="1" customWidth="1"/>
    <col min="4" max="4" width="11.5703125" bestFit="1" customWidth="1"/>
    <col min="5" max="5" width="13.140625" customWidth="1"/>
    <col min="6" max="6" width="11.5703125" bestFit="1" customWidth="1"/>
    <col min="7" max="7" width="13.85546875" bestFit="1" customWidth="1"/>
  </cols>
  <sheetData>
    <row r="1" spans="1:7" ht="16.5" thickTop="1" x14ac:dyDescent="0.25">
      <c r="A1" s="36" t="s">
        <v>0</v>
      </c>
      <c r="B1" s="34" t="s">
        <v>34</v>
      </c>
      <c r="C1" s="35"/>
      <c r="D1" s="34" t="s">
        <v>24</v>
      </c>
      <c r="E1" s="35"/>
      <c r="F1" s="34" t="s">
        <v>25</v>
      </c>
      <c r="G1" s="35"/>
    </row>
    <row r="2" spans="1:7" ht="15.75" thickBot="1" x14ac:dyDescent="0.3">
      <c r="A2" s="37"/>
      <c r="B2" s="1" t="s">
        <v>26</v>
      </c>
      <c r="C2" s="2" t="s">
        <v>27</v>
      </c>
      <c r="D2" s="1" t="s">
        <v>1</v>
      </c>
      <c r="E2" s="2" t="s">
        <v>2</v>
      </c>
      <c r="F2" s="1" t="s">
        <v>26</v>
      </c>
      <c r="G2" s="2" t="s">
        <v>27</v>
      </c>
    </row>
    <row r="3" spans="1:7" ht="16.5" thickTop="1" x14ac:dyDescent="0.25">
      <c r="A3" s="4" t="s">
        <v>3</v>
      </c>
      <c r="B3" s="7"/>
      <c r="C3" s="8">
        <v>1000000</v>
      </c>
      <c r="D3" s="7"/>
      <c r="E3" s="8"/>
      <c r="F3" s="7"/>
      <c r="G3" s="8">
        <f>C3</f>
        <v>1000000</v>
      </c>
    </row>
    <row r="4" spans="1:7" ht="15.75" x14ac:dyDescent="0.25">
      <c r="A4" s="5" t="s">
        <v>4</v>
      </c>
      <c r="B4" s="9"/>
      <c r="C4" s="10">
        <v>25500000</v>
      </c>
      <c r="D4" s="9"/>
      <c r="E4" s="10"/>
      <c r="F4" s="9"/>
      <c r="G4" s="10">
        <f>C4</f>
        <v>25500000</v>
      </c>
    </row>
    <row r="5" spans="1:7" ht="15.75" x14ac:dyDescent="0.25">
      <c r="A5" s="5" t="s">
        <v>5</v>
      </c>
      <c r="B5" s="11">
        <v>460000</v>
      </c>
      <c r="C5" s="12"/>
      <c r="D5" s="11"/>
      <c r="E5" s="12"/>
      <c r="F5" s="11">
        <f>B5</f>
        <v>460000</v>
      </c>
      <c r="G5" s="12"/>
    </row>
    <row r="6" spans="1:7" ht="15.75" x14ac:dyDescent="0.25">
      <c r="A6" s="5" t="s">
        <v>6</v>
      </c>
      <c r="B6" s="11">
        <v>4600000</v>
      </c>
      <c r="C6" s="12"/>
      <c r="D6" s="11"/>
      <c r="E6" s="10"/>
      <c r="F6" s="11">
        <f>B6</f>
        <v>4600000</v>
      </c>
      <c r="G6" s="10"/>
    </row>
    <row r="7" spans="1:7" ht="15.75" x14ac:dyDescent="0.25">
      <c r="A7" s="5" t="s">
        <v>7</v>
      </c>
      <c r="B7" s="11">
        <v>16500000</v>
      </c>
      <c r="C7" s="12"/>
      <c r="D7" s="11"/>
      <c r="E7" s="10">
        <v>200000</v>
      </c>
      <c r="F7" s="11">
        <f>B7-E7</f>
        <v>16300000</v>
      </c>
      <c r="G7" s="10"/>
    </row>
    <row r="8" spans="1:7" ht="15.75" x14ac:dyDescent="0.25">
      <c r="A8" s="5" t="s">
        <v>8</v>
      </c>
      <c r="B8" s="11">
        <v>262500</v>
      </c>
      <c r="C8" s="12"/>
      <c r="D8" s="11"/>
      <c r="E8" s="12"/>
      <c r="F8" s="11">
        <f>B8</f>
        <v>262500</v>
      </c>
      <c r="G8" s="12"/>
    </row>
    <row r="9" spans="1:7" ht="15.75" x14ac:dyDescent="0.25">
      <c r="A9" s="5" t="s">
        <v>9</v>
      </c>
      <c r="B9" s="11">
        <v>18000000</v>
      </c>
      <c r="C9" s="12"/>
      <c r="D9" s="11"/>
      <c r="E9" s="12"/>
      <c r="F9" s="11">
        <f>B9</f>
        <v>18000000</v>
      </c>
      <c r="G9" s="12"/>
    </row>
    <row r="10" spans="1:7" ht="15.75" x14ac:dyDescent="0.25">
      <c r="A10" s="5" t="s">
        <v>30</v>
      </c>
      <c r="B10" s="11">
        <v>1672500</v>
      </c>
      <c r="C10" s="12"/>
      <c r="D10" s="11"/>
      <c r="E10" s="12"/>
      <c r="F10" s="11">
        <f>B10</f>
        <v>1672500</v>
      </c>
      <c r="G10" s="12"/>
    </row>
    <row r="11" spans="1:7" ht="15.75" x14ac:dyDescent="0.25">
      <c r="A11" s="5" t="s">
        <v>31</v>
      </c>
      <c r="B11" s="11">
        <v>1250000</v>
      </c>
      <c r="C11" s="12"/>
      <c r="D11" s="11"/>
      <c r="E11" s="12"/>
      <c r="F11" s="11">
        <f>B11</f>
        <v>1250000</v>
      </c>
      <c r="G11" s="12"/>
    </row>
    <row r="12" spans="1:7" ht="15.75" x14ac:dyDescent="0.25">
      <c r="A12" s="5" t="s">
        <v>32</v>
      </c>
      <c r="B12" s="11">
        <v>625000</v>
      </c>
      <c r="C12" s="12"/>
      <c r="D12" s="11">
        <v>35520</v>
      </c>
      <c r="E12" s="12"/>
      <c r="F12" s="11">
        <f>D12+B12</f>
        <v>660520</v>
      </c>
      <c r="G12" s="12"/>
    </row>
    <row r="13" spans="1:7" ht="15.75" x14ac:dyDescent="0.25">
      <c r="A13" s="5" t="s">
        <v>10</v>
      </c>
      <c r="B13" s="3"/>
      <c r="C13" s="10">
        <v>6000000</v>
      </c>
      <c r="D13" s="3"/>
      <c r="E13" s="10">
        <v>200000</v>
      </c>
      <c r="F13" s="3"/>
      <c r="G13" s="10">
        <f>E13+C13</f>
        <v>6200000</v>
      </c>
    </row>
    <row r="14" spans="1:7" ht="15.75" x14ac:dyDescent="0.25">
      <c r="A14" s="5" t="s">
        <v>11</v>
      </c>
      <c r="B14" s="3"/>
      <c r="C14" s="10">
        <v>2000000</v>
      </c>
      <c r="D14" s="3"/>
      <c r="E14" s="10"/>
      <c r="F14" s="3"/>
      <c r="G14" s="10">
        <f>C14</f>
        <v>2000000</v>
      </c>
    </row>
    <row r="15" spans="1:7" ht="15.75" x14ac:dyDescent="0.25">
      <c r="A15" s="5" t="s">
        <v>12</v>
      </c>
      <c r="B15" s="11">
        <v>2837500</v>
      </c>
      <c r="C15" s="12"/>
      <c r="D15" s="11"/>
      <c r="E15" s="10">
        <v>25300</v>
      </c>
      <c r="F15" s="11">
        <f>B15-E15</f>
        <v>2812200</v>
      </c>
      <c r="G15" s="10"/>
    </row>
    <row r="16" spans="1:7" ht="15.75" x14ac:dyDescent="0.25">
      <c r="A16" s="5" t="s">
        <v>13</v>
      </c>
      <c r="B16" s="9"/>
      <c r="C16" s="10">
        <v>5000000</v>
      </c>
      <c r="D16" s="11">
        <v>625000</v>
      </c>
      <c r="E16" s="10"/>
      <c r="F16" s="11"/>
      <c r="G16" s="10">
        <f>C16-D16</f>
        <v>4375000</v>
      </c>
    </row>
    <row r="17" spans="1:7" ht="15.75" x14ac:dyDescent="0.25">
      <c r="A17" s="5" t="s">
        <v>14</v>
      </c>
      <c r="B17" s="11">
        <v>1250000</v>
      </c>
      <c r="C17" s="12"/>
      <c r="D17" s="11"/>
      <c r="E17" s="10">
        <f>B17/3</f>
        <v>416666.66666666669</v>
      </c>
      <c r="F17" s="11">
        <f>B17-E17</f>
        <v>833333.33333333326</v>
      </c>
      <c r="G17" s="10"/>
    </row>
    <row r="18" spans="1:7" ht="15.75" x14ac:dyDescent="0.25">
      <c r="A18" s="5" t="s">
        <v>35</v>
      </c>
      <c r="B18" s="11">
        <v>750000</v>
      </c>
      <c r="C18" s="12"/>
      <c r="D18" s="11"/>
      <c r="E18" s="12"/>
      <c r="F18" s="11">
        <f>B18</f>
        <v>750000</v>
      </c>
      <c r="G18" s="12"/>
    </row>
    <row r="19" spans="1:7" ht="15.75" x14ac:dyDescent="0.25">
      <c r="A19" s="5" t="s">
        <v>15</v>
      </c>
      <c r="B19" s="11">
        <v>200000</v>
      </c>
      <c r="C19" s="12"/>
      <c r="D19" s="11"/>
      <c r="E19" s="12"/>
      <c r="F19" s="11">
        <f>B19</f>
        <v>200000</v>
      </c>
      <c r="G19" s="12"/>
    </row>
    <row r="20" spans="1:7" ht="15.75" x14ac:dyDescent="0.25">
      <c r="A20" s="5" t="s">
        <v>16</v>
      </c>
      <c r="B20" s="9"/>
      <c r="C20" s="10">
        <v>6560000</v>
      </c>
      <c r="D20" s="11">
        <v>200000</v>
      </c>
      <c r="E20" s="10"/>
      <c r="F20" s="11"/>
      <c r="G20" s="10">
        <f>C20-D20</f>
        <v>6360000</v>
      </c>
    </row>
    <row r="21" spans="1:7" ht="15.75" x14ac:dyDescent="0.25">
      <c r="A21" s="5" t="s">
        <v>29</v>
      </c>
      <c r="B21" s="11">
        <v>100000</v>
      </c>
      <c r="C21" s="12"/>
      <c r="D21" s="11"/>
      <c r="E21" s="12"/>
      <c r="F21" s="11">
        <f>B21</f>
        <v>100000</v>
      </c>
      <c r="G21" s="12"/>
    </row>
    <row r="22" spans="1:7" ht="15.75" x14ac:dyDescent="0.25">
      <c r="A22" s="5" t="s">
        <v>33</v>
      </c>
      <c r="B22" s="9"/>
      <c r="C22" s="10">
        <v>1875025</v>
      </c>
      <c r="D22" s="14">
        <f>80000+255000+416667+148000+7000+145808</f>
        <v>1052475</v>
      </c>
      <c r="E22" s="10">
        <f>35520</f>
        <v>35520</v>
      </c>
      <c r="F22" s="14"/>
      <c r="G22" s="17">
        <f>C22+E22-D22</f>
        <v>858070</v>
      </c>
    </row>
    <row r="23" spans="1:7" ht="15.75" x14ac:dyDescent="0.25">
      <c r="A23" s="5" t="s">
        <v>17</v>
      </c>
      <c r="B23" s="9"/>
      <c r="C23" s="10">
        <v>651775</v>
      </c>
      <c r="D23" s="14">
        <f>25300+35460</f>
        <v>60760</v>
      </c>
      <c r="E23" s="10"/>
      <c r="F23" s="14"/>
      <c r="G23" s="10">
        <f>C23-D23</f>
        <v>591015</v>
      </c>
    </row>
    <row r="24" spans="1:7" ht="15.75" x14ac:dyDescent="0.25">
      <c r="A24" s="5" t="s">
        <v>18</v>
      </c>
      <c r="B24" s="11">
        <v>125000</v>
      </c>
      <c r="C24" s="12"/>
      <c r="D24" s="11"/>
      <c r="E24" s="12"/>
      <c r="F24" s="11">
        <f>B24</f>
        <v>125000</v>
      </c>
      <c r="G24" s="12"/>
    </row>
    <row r="25" spans="1:7" ht="15.75" x14ac:dyDescent="0.25">
      <c r="A25" s="5" t="s">
        <v>19</v>
      </c>
      <c r="B25" s="11">
        <v>1786800</v>
      </c>
      <c r="C25" s="12"/>
      <c r="D25" s="11"/>
      <c r="E25" s="10">
        <v>7000</v>
      </c>
      <c r="F25" s="11">
        <f>B25-E25</f>
        <v>1779800</v>
      </c>
      <c r="G25" s="10"/>
    </row>
    <row r="26" spans="1:7" ht="15.75" x14ac:dyDescent="0.25">
      <c r="A26" s="5" t="s">
        <v>20</v>
      </c>
      <c r="B26" s="11">
        <v>40000</v>
      </c>
      <c r="C26" s="12"/>
      <c r="D26" s="11"/>
      <c r="E26" s="10">
        <v>40000</v>
      </c>
      <c r="F26" s="11">
        <v>0</v>
      </c>
      <c r="G26" s="10">
        <v>0</v>
      </c>
    </row>
    <row r="27" spans="1:7" ht="15.75" x14ac:dyDescent="0.25">
      <c r="A27" s="5" t="s">
        <v>36</v>
      </c>
      <c r="B27" s="11">
        <v>127500</v>
      </c>
      <c r="C27" s="12"/>
      <c r="D27" s="11"/>
      <c r="E27" s="10">
        <v>127500</v>
      </c>
      <c r="F27" s="11">
        <v>0</v>
      </c>
      <c r="G27" s="10">
        <v>0</v>
      </c>
    </row>
    <row r="28" spans="1:7" ht="15.75" x14ac:dyDescent="0.25">
      <c r="A28" s="5" t="s">
        <v>21</v>
      </c>
      <c r="B28" s="9"/>
      <c r="C28" s="10">
        <v>2000000</v>
      </c>
      <c r="D28" s="9"/>
      <c r="E28" s="10"/>
      <c r="F28" s="9"/>
      <c r="G28" s="10">
        <f>C28</f>
        <v>2000000</v>
      </c>
    </row>
    <row r="29" spans="1:7" ht="15.75" x14ac:dyDescent="0.25">
      <c r="A29" s="5" t="s">
        <v>23</v>
      </c>
      <c r="B29" s="9"/>
      <c r="C29" s="10"/>
      <c r="D29" s="9"/>
      <c r="E29" s="10">
        <f>D16</f>
        <v>625000</v>
      </c>
      <c r="F29" s="9"/>
      <c r="G29" s="10">
        <f>E29</f>
        <v>625000</v>
      </c>
    </row>
    <row r="30" spans="1:7" ht="15.75" x14ac:dyDescent="0.25">
      <c r="A30" s="5" t="s">
        <v>37</v>
      </c>
      <c r="B30" s="9"/>
      <c r="C30" s="10"/>
      <c r="D30" s="9"/>
      <c r="E30" s="10">
        <v>145808</v>
      </c>
      <c r="F30" s="9"/>
      <c r="G30" s="10">
        <f>E30</f>
        <v>145808</v>
      </c>
    </row>
    <row r="31" spans="1:7" ht="15.75" x14ac:dyDescent="0.25">
      <c r="A31" s="5" t="s">
        <v>28</v>
      </c>
      <c r="B31" s="9"/>
      <c r="C31" s="10"/>
      <c r="D31" s="9">
        <v>52000</v>
      </c>
      <c r="E31" s="10">
        <f>35460+167500</f>
        <v>202960</v>
      </c>
      <c r="F31" s="9"/>
      <c r="G31" s="10">
        <f>E31-D31</f>
        <v>150960</v>
      </c>
    </row>
    <row r="32" spans="1:7" ht="16.5" thickBot="1" x14ac:dyDescent="0.3">
      <c r="A32" s="6" t="s">
        <v>22</v>
      </c>
      <c r="B32" s="13">
        <f>SUM(B3:B31)</f>
        <v>50586800</v>
      </c>
      <c r="C32" s="13">
        <f t="shared" ref="C32:G32" si="0">SUM(C3:C31)</f>
        <v>50586800</v>
      </c>
      <c r="D32" s="13">
        <f t="shared" si="0"/>
        <v>2025755</v>
      </c>
      <c r="E32" s="13">
        <f t="shared" si="0"/>
        <v>2025754.6666666667</v>
      </c>
      <c r="F32" s="13">
        <f t="shared" si="0"/>
        <v>49805853.333333336</v>
      </c>
      <c r="G32" s="13">
        <f t="shared" si="0"/>
        <v>49805853</v>
      </c>
    </row>
    <row r="33" spans="2:7" ht="15.75" thickTop="1" x14ac:dyDescent="0.25">
      <c r="B33" s="15">
        <f>C32-B32</f>
        <v>0</v>
      </c>
      <c r="C33" s="15"/>
      <c r="D33" s="15"/>
      <c r="E33" s="15">
        <f>E32-D32</f>
        <v>-0.33333333325572312</v>
      </c>
      <c r="F33" s="15"/>
      <c r="G33" s="15">
        <f>G32-F32</f>
        <v>-0.3333333358168602</v>
      </c>
    </row>
    <row r="34" spans="2:7" x14ac:dyDescent="0.25">
      <c r="D34" s="18"/>
    </row>
    <row r="37" spans="2:7" x14ac:dyDescent="0.25">
      <c r="B37" s="16"/>
    </row>
  </sheetData>
  <mergeCells count="4">
    <mergeCell ref="F1:G1"/>
    <mergeCell ref="A1:A2"/>
    <mergeCell ref="B1:C1"/>
    <mergeCell ref="D1:E1"/>
  </mergeCells>
  <printOptions horizontalCentered="1" verticalCentered="1"/>
  <pageMargins left="0.25" right="0.25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selection activeCell="M9" sqref="M9"/>
    </sheetView>
  </sheetViews>
  <sheetFormatPr defaultRowHeight="15" x14ac:dyDescent="0.25"/>
  <cols>
    <col min="1" max="1" width="4.140625" style="19" bestFit="1" customWidth="1"/>
    <col min="2" max="2" width="25.5703125" customWidth="1"/>
    <col min="3" max="3" width="9.140625" style="30"/>
    <col min="4" max="4" width="10.28515625" customWidth="1"/>
    <col min="5" max="5" width="10.5703125" customWidth="1"/>
    <col min="6" max="6" width="1.28515625" customWidth="1"/>
    <col min="7" max="7" width="8.5703125" customWidth="1"/>
    <col min="8" max="8" width="8.42578125" customWidth="1"/>
    <col min="9" max="9" width="8.7109375" customWidth="1"/>
    <col min="10" max="10" width="1" style="30" customWidth="1"/>
    <col min="11" max="11" width="10.28515625" customWidth="1"/>
  </cols>
  <sheetData>
    <row r="1" spans="1:11" ht="15.75" thickBot="1" x14ac:dyDescent="0.3">
      <c r="A1" s="68" t="s">
        <v>89</v>
      </c>
      <c r="B1" s="68"/>
      <c r="C1" s="68"/>
      <c r="D1" s="68"/>
      <c r="E1" s="68"/>
    </row>
    <row r="2" spans="1:11" ht="16.5" thickTop="1" thickBot="1" x14ac:dyDescent="0.3">
      <c r="A2" s="41" t="s">
        <v>66</v>
      </c>
      <c r="B2" s="42" t="s">
        <v>67</v>
      </c>
      <c r="C2" s="43"/>
      <c r="D2" s="41" t="s">
        <v>68</v>
      </c>
      <c r="E2" s="41" t="s">
        <v>69</v>
      </c>
      <c r="F2" s="65"/>
    </row>
    <row r="3" spans="1:11" ht="16.5" thickTop="1" thickBot="1" x14ac:dyDescent="0.3">
      <c r="A3" s="44" t="s">
        <v>38</v>
      </c>
      <c r="B3" s="53" t="s">
        <v>39</v>
      </c>
      <c r="C3" s="56"/>
      <c r="D3" s="45">
        <v>40000</v>
      </c>
      <c r="E3" s="45"/>
      <c r="F3" s="24"/>
      <c r="G3" s="67" t="s">
        <v>86</v>
      </c>
      <c r="H3" s="67"/>
      <c r="I3" s="67"/>
      <c r="J3" s="67"/>
      <c r="K3" s="67"/>
    </row>
    <row r="4" spans="1:11" ht="15.75" thickTop="1" x14ac:dyDescent="0.25">
      <c r="A4" s="46"/>
      <c r="B4" s="54" t="s">
        <v>40</v>
      </c>
      <c r="C4" s="57"/>
      <c r="D4" s="47">
        <v>127500</v>
      </c>
      <c r="E4" s="47"/>
      <c r="F4" s="24"/>
    </row>
    <row r="5" spans="1:11" ht="15.75" thickBot="1" x14ac:dyDescent="0.3">
      <c r="A5" s="46"/>
      <c r="B5" s="59" t="s">
        <v>41</v>
      </c>
      <c r="C5" s="59"/>
      <c r="D5" s="47"/>
      <c r="E5" s="47">
        <v>167500</v>
      </c>
      <c r="F5" s="24"/>
      <c r="G5" s="40" t="s">
        <v>87</v>
      </c>
      <c r="H5" s="40"/>
      <c r="I5" s="40"/>
      <c r="J5" s="40"/>
      <c r="K5" s="40"/>
    </row>
    <row r="6" spans="1:11" x14ac:dyDescent="0.25">
      <c r="A6" s="46"/>
      <c r="B6" s="54"/>
      <c r="C6" s="57"/>
      <c r="D6" s="47"/>
      <c r="E6" s="47"/>
      <c r="F6" s="24"/>
      <c r="K6" s="19" t="s">
        <v>71</v>
      </c>
    </row>
    <row r="7" spans="1:11" x14ac:dyDescent="0.25">
      <c r="A7" s="46" t="s">
        <v>42</v>
      </c>
      <c r="B7" s="54" t="s">
        <v>43</v>
      </c>
      <c r="C7" s="57"/>
      <c r="D7" s="47">
        <v>35520</v>
      </c>
      <c r="E7" s="47"/>
      <c r="F7" s="24"/>
      <c r="G7" t="s">
        <v>70</v>
      </c>
      <c r="K7" s="21">
        <v>952740</v>
      </c>
    </row>
    <row r="8" spans="1:11" x14ac:dyDescent="0.25">
      <c r="A8" s="46"/>
      <c r="B8" s="59" t="s">
        <v>44</v>
      </c>
      <c r="C8" s="59"/>
      <c r="D8" s="47"/>
      <c r="E8" s="47">
        <v>35520</v>
      </c>
      <c r="F8" s="24"/>
      <c r="G8" s="39" t="s">
        <v>72</v>
      </c>
      <c r="H8" s="39"/>
      <c r="I8" s="21">
        <v>416667</v>
      </c>
      <c r="J8" s="24"/>
      <c r="K8" s="21"/>
    </row>
    <row r="9" spans="1:11" x14ac:dyDescent="0.25">
      <c r="A9" s="46"/>
      <c r="B9" s="54"/>
      <c r="C9" s="57"/>
      <c r="D9" s="47"/>
      <c r="E9" s="47"/>
      <c r="F9" s="24"/>
      <c r="G9" s="39" t="s">
        <v>73</v>
      </c>
      <c r="H9" s="39"/>
      <c r="I9" s="21">
        <v>148000</v>
      </c>
      <c r="J9" s="24"/>
      <c r="K9" s="21"/>
    </row>
    <row r="10" spans="1:11" x14ac:dyDescent="0.25">
      <c r="A10" s="46" t="s">
        <v>45</v>
      </c>
      <c r="B10" s="54" t="s">
        <v>46</v>
      </c>
      <c r="C10" s="57"/>
      <c r="D10" s="47">
        <v>200000</v>
      </c>
      <c r="E10" s="47"/>
      <c r="F10" s="24"/>
      <c r="G10" s="39" t="s">
        <v>74</v>
      </c>
      <c r="H10" s="39"/>
      <c r="I10" s="22">
        <v>7000</v>
      </c>
      <c r="J10" s="24"/>
      <c r="K10" s="22">
        <f>SUM(I8:I10)</f>
        <v>571667</v>
      </c>
    </row>
    <row r="11" spans="1:11" x14ac:dyDescent="0.25">
      <c r="A11" s="46"/>
      <c r="B11" s="59" t="s">
        <v>47</v>
      </c>
      <c r="C11" s="59"/>
      <c r="D11" s="47"/>
      <c r="E11" s="47">
        <v>200000</v>
      </c>
      <c r="F11" s="24"/>
      <c r="K11" s="21">
        <f>K7-K10</f>
        <v>381073</v>
      </c>
    </row>
    <row r="12" spans="1:11" x14ac:dyDescent="0.25">
      <c r="A12" s="46"/>
      <c r="B12" s="54"/>
      <c r="C12" s="57"/>
      <c r="D12" s="47"/>
      <c r="E12" s="47"/>
      <c r="F12" s="24"/>
      <c r="G12" t="s">
        <v>75</v>
      </c>
      <c r="K12" s="21">
        <v>35520</v>
      </c>
    </row>
    <row r="13" spans="1:11" ht="15.75" thickBot="1" x14ac:dyDescent="0.3">
      <c r="A13" s="46" t="s">
        <v>48</v>
      </c>
      <c r="B13" s="54" t="s">
        <v>49</v>
      </c>
      <c r="C13" s="57"/>
      <c r="D13" s="47">
        <v>35460</v>
      </c>
      <c r="E13" s="47"/>
      <c r="F13" s="24"/>
      <c r="G13" s="38" t="s">
        <v>76</v>
      </c>
      <c r="H13" s="38"/>
      <c r="I13" s="38"/>
      <c r="J13" s="31"/>
      <c r="K13" s="23">
        <f>SUM(K11:K12)</f>
        <v>416593</v>
      </c>
    </row>
    <row r="14" spans="1:11" ht="15.75" thickTop="1" x14ac:dyDescent="0.25">
      <c r="A14" s="46"/>
      <c r="B14" s="60" t="s">
        <v>41</v>
      </c>
      <c r="C14" s="61"/>
      <c r="D14" s="47"/>
      <c r="E14" s="47">
        <v>35460</v>
      </c>
      <c r="F14" s="24"/>
    </row>
    <row r="15" spans="1:11" x14ac:dyDescent="0.25">
      <c r="A15" s="46"/>
      <c r="B15" s="54"/>
      <c r="C15" s="57"/>
      <c r="D15" s="47"/>
      <c r="E15" s="47"/>
      <c r="F15" s="24"/>
    </row>
    <row r="16" spans="1:11" ht="15.75" thickBot="1" x14ac:dyDescent="0.3">
      <c r="A16" s="46" t="s">
        <v>50</v>
      </c>
      <c r="B16" s="49" t="s">
        <v>44</v>
      </c>
      <c r="C16" s="49"/>
      <c r="D16" s="47">
        <v>416667</v>
      </c>
      <c r="E16" s="47"/>
      <c r="F16" s="24"/>
      <c r="G16" s="40" t="s">
        <v>88</v>
      </c>
      <c r="H16" s="40"/>
      <c r="I16" s="40"/>
      <c r="J16" s="40"/>
      <c r="K16" s="40"/>
    </row>
    <row r="17" spans="1:11" x14ac:dyDescent="0.25">
      <c r="A17" s="46"/>
      <c r="B17" s="59" t="s">
        <v>51</v>
      </c>
      <c r="C17" s="59"/>
      <c r="D17" s="47"/>
      <c r="E17" s="47">
        <v>416667</v>
      </c>
      <c r="F17" s="24"/>
      <c r="K17" s="19" t="s">
        <v>71</v>
      </c>
    </row>
    <row r="18" spans="1:11" x14ac:dyDescent="0.25">
      <c r="A18" s="46"/>
      <c r="B18" s="54"/>
      <c r="C18" s="57"/>
      <c r="D18" s="47"/>
      <c r="E18" s="47"/>
      <c r="F18" s="24"/>
      <c r="G18" s="39" t="s">
        <v>77</v>
      </c>
      <c r="H18" s="39"/>
      <c r="I18" s="39"/>
      <c r="J18" s="32"/>
      <c r="K18">
        <v>1875025</v>
      </c>
    </row>
    <row r="19" spans="1:11" x14ac:dyDescent="0.25">
      <c r="A19" s="46" t="s">
        <v>52</v>
      </c>
      <c r="B19" s="54" t="s">
        <v>53</v>
      </c>
      <c r="C19" s="57"/>
      <c r="D19" s="47">
        <v>52000</v>
      </c>
      <c r="E19" s="47"/>
      <c r="F19" s="24"/>
      <c r="G19" t="s">
        <v>84</v>
      </c>
      <c r="K19" s="25">
        <v>952740</v>
      </c>
    </row>
    <row r="20" spans="1:11" x14ac:dyDescent="0.25">
      <c r="A20" s="46"/>
      <c r="B20" s="54" t="s">
        <v>44</v>
      </c>
      <c r="C20" s="57"/>
      <c r="D20" s="47">
        <v>148000</v>
      </c>
      <c r="E20" s="47"/>
      <c r="F20" s="24"/>
      <c r="G20" s="20" t="s">
        <v>78</v>
      </c>
      <c r="H20" s="19"/>
      <c r="K20" s="15">
        <f>K18-K19</f>
        <v>922285</v>
      </c>
    </row>
    <row r="21" spans="1:11" x14ac:dyDescent="0.25">
      <c r="A21" s="46"/>
      <c r="B21" s="62" t="s">
        <v>54</v>
      </c>
      <c r="C21" s="62"/>
      <c r="D21" s="47"/>
      <c r="E21" s="47">
        <v>200000</v>
      </c>
      <c r="F21" s="24"/>
      <c r="G21" t="s">
        <v>79</v>
      </c>
      <c r="K21" s="27">
        <f>K13</f>
        <v>416593</v>
      </c>
    </row>
    <row r="22" spans="1:11" x14ac:dyDescent="0.25">
      <c r="A22" s="46"/>
      <c r="B22" s="54"/>
      <c r="C22" s="57"/>
      <c r="D22" s="47"/>
      <c r="E22" s="47"/>
      <c r="F22" s="24"/>
      <c r="G22" t="s">
        <v>85</v>
      </c>
      <c r="K22" s="26">
        <f>K20+K21</f>
        <v>1338878</v>
      </c>
    </row>
    <row r="23" spans="1:11" x14ac:dyDescent="0.25">
      <c r="A23" s="46" t="s">
        <v>55</v>
      </c>
      <c r="B23" s="60" t="s">
        <v>56</v>
      </c>
      <c r="C23" s="61"/>
      <c r="D23" s="50">
        <v>0</v>
      </c>
      <c r="E23" s="50">
        <v>0</v>
      </c>
      <c r="F23" s="66"/>
      <c r="G23" t="s">
        <v>80</v>
      </c>
      <c r="I23" s="28">
        <v>145808</v>
      </c>
      <c r="J23" s="28"/>
    </row>
    <row r="24" spans="1:11" x14ac:dyDescent="0.25">
      <c r="A24" s="46"/>
      <c r="B24" s="54"/>
      <c r="C24" s="57"/>
      <c r="D24" s="47"/>
      <c r="E24" s="47"/>
      <c r="F24" s="24"/>
      <c r="G24" t="s">
        <v>81</v>
      </c>
      <c r="I24" s="28">
        <v>80000</v>
      </c>
      <c r="J24" s="28"/>
    </row>
    <row r="25" spans="1:11" x14ac:dyDescent="0.25">
      <c r="A25" s="46" t="s">
        <v>57</v>
      </c>
      <c r="B25" s="60" t="s">
        <v>56</v>
      </c>
      <c r="C25" s="61"/>
      <c r="D25" s="50">
        <v>0</v>
      </c>
      <c r="E25" s="50">
        <v>0</v>
      </c>
      <c r="F25" s="66"/>
      <c r="G25" t="s">
        <v>82</v>
      </c>
      <c r="I25" s="29">
        <v>255000</v>
      </c>
      <c r="J25" s="28"/>
      <c r="K25" s="27">
        <f>SUM(I23:I25)</f>
        <v>480808</v>
      </c>
    </row>
    <row r="26" spans="1:11" ht="15.75" thickBot="1" x14ac:dyDescent="0.3">
      <c r="A26" s="46"/>
      <c r="B26" s="54"/>
      <c r="C26" s="57"/>
      <c r="D26" s="47"/>
      <c r="E26" s="47"/>
      <c r="F26" s="24"/>
      <c r="G26" s="38" t="s">
        <v>83</v>
      </c>
      <c r="H26" s="38"/>
      <c r="I26" s="38"/>
      <c r="K26" s="33">
        <f>K22-K25</f>
        <v>858070</v>
      </c>
    </row>
    <row r="27" spans="1:11" ht="15.75" thickTop="1" x14ac:dyDescent="0.25">
      <c r="A27" s="46" t="s">
        <v>58</v>
      </c>
      <c r="B27" s="54" t="s">
        <v>44</v>
      </c>
      <c r="C27" s="57"/>
      <c r="D27" s="47">
        <v>7000</v>
      </c>
      <c r="E27" s="47"/>
      <c r="F27" s="24"/>
    </row>
    <row r="28" spans="1:11" x14ac:dyDescent="0.25">
      <c r="A28" s="46"/>
      <c r="B28" s="63" t="s">
        <v>59</v>
      </c>
      <c r="C28" s="63"/>
      <c r="D28" s="47"/>
      <c r="E28" s="47">
        <v>7000</v>
      </c>
      <c r="F28" s="24"/>
    </row>
    <row r="29" spans="1:11" x14ac:dyDescent="0.25">
      <c r="A29" s="46"/>
      <c r="B29" s="54"/>
      <c r="C29" s="57"/>
      <c r="D29" s="47"/>
      <c r="E29" s="47"/>
      <c r="F29" s="24"/>
    </row>
    <row r="30" spans="1:11" x14ac:dyDescent="0.25">
      <c r="A30" s="46" t="s">
        <v>60</v>
      </c>
      <c r="B30" s="54" t="s">
        <v>61</v>
      </c>
      <c r="C30" s="57"/>
      <c r="D30" s="47">
        <v>952740</v>
      </c>
      <c r="E30" s="47"/>
      <c r="F30" s="24"/>
    </row>
    <row r="31" spans="1:11" x14ac:dyDescent="0.25">
      <c r="A31" s="46"/>
      <c r="B31" s="64" t="s">
        <v>44</v>
      </c>
      <c r="C31" s="64"/>
      <c r="D31" s="47"/>
      <c r="E31" s="47">
        <v>952740</v>
      </c>
      <c r="F31" s="24"/>
    </row>
    <row r="32" spans="1:11" x14ac:dyDescent="0.25">
      <c r="A32" s="46"/>
      <c r="B32" s="54"/>
      <c r="C32" s="57"/>
      <c r="D32" s="47"/>
      <c r="E32" s="47"/>
      <c r="F32" s="24"/>
    </row>
    <row r="33" spans="1:6" x14ac:dyDescent="0.25">
      <c r="A33" s="46" t="s">
        <v>62</v>
      </c>
      <c r="B33" s="54" t="s">
        <v>63</v>
      </c>
      <c r="C33" s="57"/>
      <c r="D33" s="47">
        <v>335000</v>
      </c>
      <c r="E33" s="47"/>
      <c r="F33" s="24"/>
    </row>
    <row r="34" spans="1:6" x14ac:dyDescent="0.25">
      <c r="A34" s="46"/>
      <c r="B34" s="48" t="s">
        <v>39</v>
      </c>
      <c r="C34" s="48"/>
      <c r="D34" s="47"/>
      <c r="E34" s="47">
        <v>80000</v>
      </c>
      <c r="F34" s="24"/>
    </row>
    <row r="35" spans="1:6" x14ac:dyDescent="0.25">
      <c r="A35" s="46"/>
      <c r="B35" s="59" t="s">
        <v>40</v>
      </c>
      <c r="C35" s="59"/>
      <c r="D35" s="47"/>
      <c r="E35" s="47">
        <v>255000</v>
      </c>
      <c r="F35" s="24"/>
    </row>
    <row r="36" spans="1:6" x14ac:dyDescent="0.25">
      <c r="A36" s="46"/>
      <c r="B36" s="54"/>
      <c r="C36" s="57"/>
      <c r="D36" s="47"/>
      <c r="E36" s="47"/>
      <c r="F36" s="24"/>
    </row>
    <row r="37" spans="1:6" x14ac:dyDescent="0.25">
      <c r="A37" s="46" t="s">
        <v>64</v>
      </c>
      <c r="B37" s="54" t="s">
        <v>63</v>
      </c>
      <c r="C37" s="57"/>
      <c r="D37" s="47">
        <v>145808</v>
      </c>
      <c r="E37" s="47"/>
      <c r="F37" s="24"/>
    </row>
    <row r="38" spans="1:6" x14ac:dyDescent="0.25">
      <c r="A38" s="46"/>
      <c r="B38" s="59" t="s">
        <v>65</v>
      </c>
      <c r="C38" s="59"/>
      <c r="D38" s="47"/>
      <c r="E38" s="47">
        <v>145808</v>
      </c>
      <c r="F38" s="24"/>
    </row>
    <row r="39" spans="1:6" x14ac:dyDescent="0.25">
      <c r="A39" s="46"/>
      <c r="B39" s="54"/>
      <c r="C39" s="57"/>
      <c r="D39" s="47"/>
      <c r="E39" s="47"/>
      <c r="F39" s="24"/>
    </row>
    <row r="40" spans="1:6" ht="15.75" thickBot="1" x14ac:dyDescent="0.3">
      <c r="A40" s="51"/>
      <c r="B40" s="55"/>
      <c r="C40" s="58"/>
      <c r="D40" s="52">
        <f>SUM(D3:D39)</f>
        <v>2495695</v>
      </c>
      <c r="E40" s="52">
        <f t="shared" ref="E40" si="0">SUM(E3:E39)</f>
        <v>2495695</v>
      </c>
      <c r="F40" s="24"/>
    </row>
    <row r="41" spans="1:6" ht="15.75" thickTop="1" x14ac:dyDescent="0.25">
      <c r="D41" s="21"/>
      <c r="E41" s="21"/>
      <c r="F41" s="21"/>
    </row>
  </sheetData>
  <mergeCells count="25">
    <mergeCell ref="B2:C2"/>
    <mergeCell ref="B23:C23"/>
    <mergeCell ref="B25:C25"/>
    <mergeCell ref="G3:K3"/>
    <mergeCell ref="A1:E1"/>
    <mergeCell ref="B35:C35"/>
    <mergeCell ref="B38:C38"/>
    <mergeCell ref="G5:K5"/>
    <mergeCell ref="G8:H8"/>
    <mergeCell ref="G9:H9"/>
    <mergeCell ref="G10:H10"/>
    <mergeCell ref="G13:I13"/>
    <mergeCell ref="G16:K16"/>
    <mergeCell ref="G18:I18"/>
    <mergeCell ref="B21:C21"/>
    <mergeCell ref="B28:C28"/>
    <mergeCell ref="B31:C31"/>
    <mergeCell ref="B34:C34"/>
    <mergeCell ref="B5:C5"/>
    <mergeCell ref="B8:C8"/>
    <mergeCell ref="B11:C11"/>
    <mergeCell ref="B14:C14"/>
    <mergeCell ref="B16:C16"/>
    <mergeCell ref="B17:C17"/>
    <mergeCell ref="G26:I26"/>
  </mergeCells>
  <printOptions horizontalCentered="1"/>
  <pageMargins left="0.2" right="0.2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Balance Sheet</vt:lpstr>
      <vt:lpstr>Entries + Working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2013-06-27T12:53:12Z</dcterms:modified>
</cp:coreProperties>
</file>